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STADISTICA\Información 2019\POA 2019\2 Abr-jun-19\4 Cuenta Pública (ene-mar-19)\2 Integración\1 Información Programática\"/>
    </mc:Choice>
  </mc:AlternateContent>
  <bookViews>
    <workbookView xWindow="240" yWindow="60" windowWidth="16155" windowHeight="5580"/>
  </bookViews>
  <sheets>
    <sheet name="IR" sheetId="2" r:id="rId1"/>
  </sheets>
  <definedNames>
    <definedName name="_xlnm.Print_Titles" localSheetId="0">IR!$1:$7</definedName>
  </definedNames>
  <calcPr calcId="162913"/>
</workbook>
</file>

<file path=xl/calcChain.xml><?xml version="1.0" encoding="utf-8"?>
<calcChain xmlns="http://schemas.openxmlformats.org/spreadsheetml/2006/main">
  <c r="H19" i="2" l="1"/>
  <c r="I30" i="2" l="1"/>
  <c r="H30" i="2"/>
  <c r="I29" i="2"/>
  <c r="H29" i="2"/>
  <c r="H26" i="2"/>
  <c r="J27" i="2"/>
  <c r="I26" i="2"/>
  <c r="I25" i="2"/>
  <c r="H25" i="2"/>
  <c r="I24" i="2"/>
  <c r="H24" i="2"/>
  <c r="I23" i="2"/>
  <c r="H23" i="2"/>
  <c r="J23" i="2" s="1"/>
  <c r="J22" i="2"/>
  <c r="J21" i="2"/>
  <c r="I20" i="2"/>
  <c r="I19" i="2"/>
  <c r="I18" i="2"/>
  <c r="H18" i="2"/>
  <c r="H16" i="2"/>
  <c r="I16" i="2"/>
  <c r="J15" i="2"/>
  <c r="I14" i="2"/>
  <c r="H14" i="2"/>
  <c r="J13" i="2"/>
  <c r="H12" i="2"/>
  <c r="I12" i="2"/>
  <c r="I11" i="2"/>
  <c r="H11" i="2"/>
  <c r="F16" i="2" l="1"/>
  <c r="J26" i="2" l="1"/>
  <c r="J20" i="2" l="1"/>
  <c r="J19" i="2"/>
  <c r="J18" i="2"/>
  <c r="J17" i="2"/>
  <c r="J30" i="2"/>
  <c r="J29" i="2"/>
  <c r="J25" i="2"/>
  <c r="J24" i="2"/>
  <c r="J16" i="2"/>
  <c r="J14" i="2"/>
  <c r="J12" i="2"/>
  <c r="J11" i="2"/>
</calcChain>
</file>

<file path=xl/sharedStrings.xml><?xml version="1.0" encoding="utf-8"?>
<sst xmlns="http://schemas.openxmlformats.org/spreadsheetml/2006/main" count="203" uniqueCount="113">
  <si>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</si>
  <si>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</si>
  <si>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</si>
  <si>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</si>
  <si>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</si>
  <si>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</si>
  <si>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</si>
  <si>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</si>
  <si>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</si>
  <si>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</si>
  <si>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</si>
  <si>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</si>
  <si>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</si>
  <si>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Indicadores de Resultados</t>
  </si>
  <si>
    <t>Universidad Tecnológica de Tula - Tepeji</t>
  </si>
  <si>
    <t>Porcentaje de estudiantes becados.</t>
  </si>
  <si>
    <t>Porcentaje de actividades de difusión realizadas.</t>
  </si>
  <si>
    <t>Porcentaje de adecuaciones curriculares aprobadas.</t>
  </si>
  <si>
    <t>Estudiante</t>
  </si>
  <si>
    <t>Trimestral</t>
  </si>
  <si>
    <t>Convenio</t>
  </si>
  <si>
    <t>Verde</t>
  </si>
  <si>
    <t>Lote</t>
  </si>
  <si>
    <t>Mantenimiento</t>
  </si>
  <si>
    <t>Corriente</t>
  </si>
  <si>
    <t>Gasto de Capital</t>
  </si>
  <si>
    <t>Componente / Actividad</t>
  </si>
  <si>
    <t>Actividad</t>
  </si>
  <si>
    <t>PAEADE = (Número de estudiantes o aspirantes que aprueban las diferentes evaluaciones / Número de estudiantes o aspirantes evaluados) * 100</t>
  </si>
  <si>
    <t>Porcentaje de estudiantes participantes en las actividades culturales, deportivas y recreativas.</t>
  </si>
  <si>
    <t>Porcentaje de paquetes de material didáctico distribuido.</t>
  </si>
  <si>
    <t>PPMDD = (Número de paquetes de material didáctico distribuido / número de paquetes de material didáctico programado para distribuir) * 100</t>
  </si>
  <si>
    <t>Beneficiario</t>
  </si>
  <si>
    <t>PADR = (Número de actividades de difusión realizadas / Número de actividades de difusión programadas) * 100</t>
  </si>
  <si>
    <t>Porcentaje de acuerdos o convenios firmados.</t>
  </si>
  <si>
    <t>Investigación científica, tecnológica y educativa realizada.</t>
  </si>
  <si>
    <t>Porcentaje de productos de investigación realizados.</t>
  </si>
  <si>
    <t>Evaluación</t>
  </si>
  <si>
    <t>Módulo</t>
  </si>
  <si>
    <t>Porcentaje de servidores públicos, directivos y administrativos capacitados o actualizados.</t>
  </si>
  <si>
    <t>Servidor público</t>
  </si>
  <si>
    <t>Adecuación</t>
  </si>
  <si>
    <t>Cuenta Pública 2019</t>
  </si>
  <si>
    <t>Educación superior de calidad a estudiantes otorgada.</t>
  </si>
  <si>
    <t>Anual</t>
  </si>
  <si>
    <t>Porcentaje de eficiencia terminal de educación superior alcanzada.</t>
  </si>
  <si>
    <t>PETC = (Estudiantes egresados de una cohorte / Estudiantes de nuevo ingreso base de la cohorte) * 100</t>
  </si>
  <si>
    <t>Porcentaje de beneficiarios con servicios de extensión y vinculación otorgados.</t>
  </si>
  <si>
    <t>Servicios de extensión y vinculación de educación superior otorgados.</t>
  </si>
  <si>
    <t>PBSEYVO = (Beneficiarios con servicios de extensión y vinculación otorgado / Beneficiarios con servicios de extensión y vinculación programados a otorgar) * 100</t>
  </si>
  <si>
    <t>Porcentaje de proyectos de investigación o transferencia tecnológica en proceso y concluidos.</t>
  </si>
  <si>
    <t>Proyecto</t>
  </si>
  <si>
    <t>PPITTPYC = (Total de proyectos de investigación o transferencia tecnológica en proceso y concluidos / Total de proyectos de investigación o transferencia tecnológica en proceso y concluidos programados) * 100</t>
  </si>
  <si>
    <t>Procesos de planeación estratégica y evaluación implementados.</t>
  </si>
  <si>
    <t>Porcentaje de instrumentos de planeación y evaluación implementados</t>
  </si>
  <si>
    <t>Instrumento</t>
  </si>
  <si>
    <t>PIPEI = (Total de instrumentos de planeación y evaluación implementados / Total de instrumentos de planeación y evaluación programados) * 100</t>
  </si>
  <si>
    <t>Programa de gestión administrativa de las instituciones de educación superior ejectutado.</t>
  </si>
  <si>
    <t>Porcentaje de acciones concluidas del programa de gestión administrativa.</t>
  </si>
  <si>
    <t>Acción</t>
  </si>
  <si>
    <t>PACPGA = (Total de acciones del programa de gestión administrativa concluidas / Total de acciones del programa de gestión administrativa programadas) * 100</t>
  </si>
  <si>
    <t>Actualización de planes y programas de estudio de educación superior.</t>
  </si>
  <si>
    <t>PACA = (Número de adecuaciones curriculares aprobadas / Número de adecuaciones curriculares programadas) * 100</t>
  </si>
  <si>
    <t>Evaluación a aspirantes y estudiantes de educación superior.</t>
  </si>
  <si>
    <t>Porcentaje de aspirantes o estudiantes que aprueban las diferentes evaluaciones.</t>
  </si>
  <si>
    <t>Participación de la comunidad estudiantil en actividades culturales, deportivas y recreativas de educación superior.</t>
  </si>
  <si>
    <t>PEPACDR = (Número de estudiantes participantes en las actividades culturales, deportivas y recreativas / Número de estudiantes programados a participar en actividades culturales, deportivas y recreativas) * 100</t>
  </si>
  <si>
    <t>PEBAC = (Número de estudiantes beneficiados con atención compensatoria / Número de estudiantes programados a beneficiar con atención compensatoria) * 100</t>
  </si>
  <si>
    <t>Atención compensatoria a estudiantes de educación superior.</t>
  </si>
  <si>
    <t>Porcentaje de estudiantes beneficiados con atención compensatoria.</t>
  </si>
  <si>
    <t>Capacitación y actualización del personal docente en educación superior.</t>
  </si>
  <si>
    <t>Porcentaje de personal docente capacitado o actualizado.</t>
  </si>
  <si>
    <t>Docente</t>
  </si>
  <si>
    <t>PPDCA = (Número de personal docente capacitado o actualizado / Número de personal docente programado a capacitar o actualizar) * 100</t>
  </si>
  <si>
    <t>PEB = (Número de estudiantes becados / Número de estudiantes programados para becar) * 100</t>
  </si>
  <si>
    <t>Otorgamiento de becas a estudiantes de educación superior.</t>
  </si>
  <si>
    <t>Distribución de material didáctico en educación superior.</t>
  </si>
  <si>
    <t>Material
didáctico</t>
  </si>
  <si>
    <t>PBSECYTO = (Número de beneficiarios con servicios de educación continua y tecnológicos otorgados / número de beneficiarios con servicios de educación continua y tecnológicos programados a otorgar) * 100</t>
  </si>
  <si>
    <t>Otorgamiento de servicios de educación continua y tecnológicos de educación superior.</t>
  </si>
  <si>
    <t>Porcentaje de beneficiarios con servicios de educación continua y servicios tecnológicos otorgados.</t>
  </si>
  <si>
    <t>Difusión institucional de educación superior.</t>
  </si>
  <si>
    <t>PACF = (Acuerdos o convenios firmados / Acuerdos o convenios programados) * 100</t>
  </si>
  <si>
    <t>Firma de acuerdos o convenios de colaboración en educación superior.</t>
  </si>
  <si>
    <t>Amarillo</t>
  </si>
  <si>
    <t>Beneficio por convenio de movilidad académica a personas de la comunidad educativa.</t>
  </si>
  <si>
    <t>Promedio de personas de la comunidad educativa beneficiadas por convenio de movilidad académica.</t>
  </si>
  <si>
    <t>Persona</t>
  </si>
  <si>
    <t>PPCEBCMA = [(Número de estudiantes beneficiados directamente por algún convenio de movilidad académica + número de profesores beneficiados directamente por algún convenio de movilidad académica) / número de convenios de movilidad académica firmados] * 100</t>
  </si>
  <si>
    <t>PPIR = (Número de productos de investigación realizado / Número de productos de investigación programados) * 100</t>
  </si>
  <si>
    <t>Producción académica de las investigaciones en educación superior.</t>
  </si>
  <si>
    <t>Producto</t>
  </si>
  <si>
    <t>PEGIR = (Número de evaluaciones de gestión institucional realizadas / Número de evaluaciones de gestión institucional programadas) * 100</t>
  </si>
  <si>
    <t>Evaluación de la gestión institucional en educación superior.</t>
  </si>
  <si>
    <t>Porcentaje de evaluaciones de gestión institucional realizadas.</t>
  </si>
  <si>
    <t>Implantación de sistemas de información en educación superior.</t>
  </si>
  <si>
    <t>Porcentaje de sistemas de información implantados.</t>
  </si>
  <si>
    <t>PSII = (Número de sistemas de  información implantados / Número de sistemas de información programados a implantar) * 100</t>
  </si>
  <si>
    <t>PSPDACA = (Número de servidores públicos, directivos y administrativos capacitados o actualizados / Número de servidores públicos, directivos y administrativos programados a capacitar o actualizar) * 100</t>
  </si>
  <si>
    <t>Capacitación y actualización a servidores públicos en educación superior.</t>
  </si>
  <si>
    <t>Distribución de mobiliario y equipo en educación superior.</t>
  </si>
  <si>
    <t>Porcentaje de lote de mobiliario y equipo distribuido.</t>
  </si>
  <si>
    <t>PLMED = (Lote de mobiliario y equipo distribuido / Lote de mobiliario y equipo programado para distribuir) * 100</t>
  </si>
  <si>
    <t>PMRIFE = (Número de mantenimientos realizados / Número de mantenimientos programados) * 100</t>
  </si>
  <si>
    <t>Realización del mantenimiento preventivo y correctivo a la infraestructura física educativa de educación superior.</t>
  </si>
  <si>
    <t>Porcentaje de mantenimientos realizados a la infraestructura física educativa.</t>
  </si>
  <si>
    <t>Administración de los recursos humanos, materiales y financieros en educación superior.</t>
  </si>
  <si>
    <t>Porcentaje de cumplimiento de informes de cuenta pública</t>
  </si>
  <si>
    <t>Informe</t>
  </si>
  <si>
    <t>PCICP = (Número de informes de la cuenta pública entregados / Número de informes de la cuenta pública programados) * 100</t>
  </si>
  <si>
    <t>“Bajo protesta de decir verdad declaramos que la Información Financiera Contable, Presupuestaria o Programática presentada, es correcta y es responsabilidad del emisor”.</t>
  </si>
  <si>
    <t>Del 01 de enero al 30 de junio del 2019</t>
  </si>
  <si>
    <r>
      <t>NOTA: L</t>
    </r>
    <r>
      <rPr>
        <sz val="9"/>
        <rFont val="Calibri"/>
        <family val="2"/>
        <scheme val="minor"/>
      </rPr>
      <t>a meta anual y el presupuesto programado fueron presentados para su autorización en la 4a Reunión Extraordinaria del H. Consejo Directivo de la Universidad Tecnológica de Tula-Tepeji, realizada el 13 de junio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</si>
</sst>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0" fontId="6" fillId="0" borderId="0" xfId="0" applyFont="1" applyFill="1"/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center" vertical="center"/>
    </xf>
    <xf numFmtId="164" fontId="10" fillId="0" borderId="4" xfId="1" applyNumberFormat="1" applyFont="1" applyFill="1" applyBorder="1" applyAlignment="1" applyProtection="1">
      <alignment horizontal="right"/>
    </xf>
    <xf numFmtId="164" fontId="10" fillId="0" borderId="5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/>
    <xf numFmtId="0" fontId="10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Fill="1" applyBorder="1"/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0" fillId="0" borderId="2" xfId="0" applyFill="1" applyBorder="1" applyAlignment="1">
      <alignment horizontal="justify" vertical="center" wrapText="1"/>
    </xf>
    <xf numFmtId="0" fontId="12" fillId="0" borderId="2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9" fontId="13" fillId="0" borderId="2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3" fontId="13" fillId="0" borderId="2" xfId="3" applyNumberFormat="1" applyFont="1" applyFill="1" applyBorder="1" applyAlignment="1">
      <alignment horizontal="center" vertical="center"/>
    </xf>
    <xf numFmtId="3" fontId="13" fillId="0" borderId="2" xfId="2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164" fontId="10" fillId="0" borderId="3" xfId="1" applyNumberFormat="1" applyFont="1" applyFill="1" applyBorder="1" applyAlignment="1" applyProtection="1">
      <alignment horizontal="center"/>
    </xf>
    <xf numFmtId="164" fontId="10" fillId="0" borderId="0" xfId="1" applyNumberFormat="1" applyFont="1" applyFill="1" applyBorder="1" applyAlignment="1" applyProtection="1">
      <alignment horizontal="center"/>
    </xf>
    <xf numFmtId="164" fontId="10" fillId="0" borderId="3" xfId="1" applyNumberFormat="1" applyFont="1" applyFill="1" applyBorder="1" applyAlignment="1" applyProtection="1">
      <alignment horizontal="center"/>
      <protection locked="0"/>
    </xf>
    <xf numFmtId="164" fontId="10" fillId="0" borderId="0" xfId="1" applyNumberFormat="1" applyFont="1" applyFill="1" applyBorder="1" applyAlignment="1" applyProtection="1">
      <alignment horizontal="center"/>
      <protection locked="0"/>
    </xf>
    <xf numFmtId="164" fontId="11" fillId="0" borderId="3" xfId="1" applyNumberFormat="1" applyFont="1" applyFill="1" applyBorder="1" applyAlignment="1" applyProtection="1">
      <alignment horizontal="center"/>
    </xf>
    <xf numFmtId="164" fontId="11" fillId="0" borderId="0" xfId="1" applyNumberFormat="1" applyFont="1" applyFill="1" applyBorder="1" applyAlignment="1" applyProtection="1">
      <alignment horizontal="center"/>
    </xf>
    <xf numFmtId="0" fontId="8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justify" vertical="center" wrapText="1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FFFF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85725</xdr:rowOff>
    </xdr:from>
    <xdr:to>
      <xdr:col>0</xdr:col>
      <xdr:colOff>1923795</xdr:colOff>
      <xdr:row>3</xdr:row>
      <xdr:rowOff>209229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5" y="85725"/>
          <a:ext cx="1457070" cy="695004"/>
        </a:xfrm>
        <a:prstGeom prst="rect">
          <a:avLst/>
        </a:prstGeom>
      </xdr:spPr>
    </xdr:pic>
    <xdr:clientData/>
  </xdr:twoCellAnchor>
  <xdr:twoCellAnchor>
    <xdr:from>
      <xdr:col>0</xdr:col>
      <xdr:colOff>2209800</xdr:colOff>
      <xdr:row>38</xdr:row>
      <xdr:rowOff>104775</xdr:rowOff>
    </xdr:from>
    <xdr:to>
      <xdr:col>2</xdr:col>
      <xdr:colOff>476250</xdr:colOff>
      <xdr:row>43</xdr:row>
      <xdr:rowOff>66675</xdr:rowOff>
    </xdr:to>
    <xdr:sp macro="" textlink="">
      <xdr:nvSpPr>
        <xdr:cNvPr id="4" name="CuadroTexto 3"/>
        <xdr:cNvSpPr txBox="1"/>
      </xdr:nvSpPr>
      <xdr:spPr>
        <a:xfrm>
          <a:off x="2209800" y="19364325"/>
          <a:ext cx="3590925" cy="914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ANA LAURA MONSERRAT VELÁZQUEZ MARBÁN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DIRECCIÓN DE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ADMINISTRACIÓN Y FINANZAS</a:t>
          </a: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485775</xdr:colOff>
      <xdr:row>38</xdr:row>
      <xdr:rowOff>104775</xdr:rowOff>
    </xdr:from>
    <xdr:to>
      <xdr:col>6</xdr:col>
      <xdr:colOff>190500</xdr:colOff>
      <xdr:row>42</xdr:row>
      <xdr:rowOff>95250</xdr:rowOff>
    </xdr:to>
    <xdr:sp macro="" textlink="">
      <xdr:nvSpPr>
        <xdr:cNvPr id="5" name="CuadroTexto 4"/>
        <xdr:cNvSpPr txBox="1"/>
      </xdr:nvSpPr>
      <xdr:spPr>
        <a:xfrm>
          <a:off x="7505700" y="19364325"/>
          <a:ext cx="2476500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</a:t>
          </a:r>
        </a:p>
        <a:p>
          <a:pPr algn="ctr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DRA. IRASEMA LINARES MEDINA</a:t>
          </a:r>
        </a:p>
        <a:p>
          <a:pPr algn="ctr"/>
          <a:r>
            <a:rPr lang="es-MX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RECTORA</a:t>
          </a:r>
        </a:p>
      </xdr:txBody>
    </xdr:sp>
    <xdr:clientData/>
  </xdr:twoCellAnchor>
  <xdr:twoCellAnchor editAs="oneCell">
    <xdr:from>
      <xdr:col>11</xdr:col>
      <xdr:colOff>685801</xdr:colOff>
      <xdr:row>0</xdr:row>
      <xdr:rowOff>38100</xdr:rowOff>
    </xdr:from>
    <xdr:to>
      <xdr:col>12</xdr:col>
      <xdr:colOff>626436</xdr:colOff>
      <xdr:row>4</xdr:row>
      <xdr:rowOff>94512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630526" y="38100"/>
          <a:ext cx="940760" cy="856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F27" sqref="F27"/>
    </sheetView>
  </sheetViews>
  <sheetFormatPr baseColWidth="10" defaultRowHeight="15" x14ac:dyDescent="0.25"/>
  <cols>
    <col min="1" max="1" width="34.85546875" customWidth="1"/>
    <col min="2" max="2" width="45" customWidth="1"/>
    <col min="3" max="3" width="25.42578125" customWidth="1"/>
    <col min="4" max="4" width="15.140625" customWidth="1"/>
    <col min="5" max="5" width="15" customWidth="1"/>
    <col min="6" max="6" width="15.140625" bestFit="1" customWidth="1"/>
    <col min="7" max="7" width="15.5703125" customWidth="1"/>
    <col min="8" max="8" width="16.28515625" bestFit="1" customWidth="1"/>
    <col min="9" max="9" width="17.140625" customWidth="1"/>
    <col min="10" max="10" width="13.140625" customWidth="1"/>
    <col min="12" max="12" width="15" customWidth="1"/>
  </cols>
  <sheetData>
    <row r="1" spans="1:13" x14ac:dyDescent="0.25">
      <c r="A1" s="30" t="s">
        <v>42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32" t="s">
        <v>14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x14ac:dyDescent="0.25">
      <c r="A3" s="34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18" customHeight="1" x14ac:dyDescent="0.25">
      <c r="A4" s="30" t="s">
        <v>111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9.5" customHeight="1" x14ac:dyDescent="0.25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</row>
    <row r="6" spans="1:13" s="3" customFormat="1" ht="21.75" hidden="1" customHeight="1" x14ac:dyDescent="0.25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s="1" customFormat="1" ht="45" x14ac:dyDescent="0.25">
      <c r="A7" s="10" t="s">
        <v>0</v>
      </c>
      <c r="B7" s="10" t="s">
        <v>26</v>
      </c>
      <c r="C7" s="10" t="s">
        <v>2</v>
      </c>
      <c r="D7" s="10" t="s">
        <v>3</v>
      </c>
      <c r="E7" s="10" t="s">
        <v>4</v>
      </c>
      <c r="F7" s="10" t="s">
        <v>5</v>
      </c>
      <c r="G7" s="10" t="s">
        <v>6</v>
      </c>
      <c r="H7" s="10" t="s">
        <v>7</v>
      </c>
      <c r="I7" s="10" t="s">
        <v>8</v>
      </c>
      <c r="J7" s="10" t="s">
        <v>9</v>
      </c>
      <c r="K7" s="10" t="s">
        <v>10</v>
      </c>
      <c r="L7" s="10" t="s">
        <v>12</v>
      </c>
      <c r="M7" s="10" t="s">
        <v>11</v>
      </c>
    </row>
    <row r="8" spans="1:13" s="3" customFormat="1" ht="60.75" customHeight="1" x14ac:dyDescent="0.25">
      <c r="A8" s="19" t="s">
        <v>45</v>
      </c>
      <c r="B8" s="20" t="s">
        <v>43</v>
      </c>
      <c r="C8" s="29" t="s">
        <v>46</v>
      </c>
      <c r="D8" s="6" t="s">
        <v>1</v>
      </c>
      <c r="E8" s="6" t="s">
        <v>24</v>
      </c>
      <c r="F8" s="25">
        <v>1862</v>
      </c>
      <c r="G8" s="6" t="s">
        <v>18</v>
      </c>
      <c r="H8" s="25">
        <v>0</v>
      </c>
      <c r="I8" s="25">
        <v>0</v>
      </c>
      <c r="J8" s="23">
        <v>0</v>
      </c>
      <c r="K8" s="22" t="s">
        <v>21</v>
      </c>
      <c r="L8" s="6" t="s">
        <v>44</v>
      </c>
      <c r="M8" s="6">
        <v>2019</v>
      </c>
    </row>
    <row r="9" spans="1:13" s="3" customFormat="1" ht="73.5" customHeight="1" x14ac:dyDescent="0.25">
      <c r="A9" s="19" t="s">
        <v>17</v>
      </c>
      <c r="B9" s="19" t="s">
        <v>61</v>
      </c>
      <c r="C9" s="21" t="s">
        <v>62</v>
      </c>
      <c r="D9" s="6" t="s">
        <v>27</v>
      </c>
      <c r="E9" s="6" t="s">
        <v>24</v>
      </c>
      <c r="F9" s="25">
        <v>1</v>
      </c>
      <c r="G9" s="24" t="s">
        <v>41</v>
      </c>
      <c r="H9" s="25">
        <v>0</v>
      </c>
      <c r="I9" s="25">
        <v>0</v>
      </c>
      <c r="J9" s="23">
        <v>0</v>
      </c>
      <c r="K9" s="22" t="s">
        <v>21</v>
      </c>
      <c r="L9" s="6" t="s">
        <v>19</v>
      </c>
      <c r="M9" s="6">
        <v>2019</v>
      </c>
    </row>
    <row r="10" spans="1:13" s="3" customFormat="1" ht="95.25" customHeight="1" x14ac:dyDescent="0.25">
      <c r="A10" s="19" t="s">
        <v>64</v>
      </c>
      <c r="B10" s="19" t="s">
        <v>63</v>
      </c>
      <c r="C10" s="21" t="s">
        <v>28</v>
      </c>
      <c r="D10" s="6" t="s">
        <v>27</v>
      </c>
      <c r="E10" s="6" t="s">
        <v>24</v>
      </c>
      <c r="F10" s="25">
        <v>4550</v>
      </c>
      <c r="G10" s="22" t="s">
        <v>18</v>
      </c>
      <c r="H10" s="25">
        <v>0</v>
      </c>
      <c r="I10" s="25">
        <v>0</v>
      </c>
      <c r="J10" s="23">
        <v>0</v>
      </c>
      <c r="K10" s="22" t="s">
        <v>21</v>
      </c>
      <c r="L10" s="6" t="s">
        <v>19</v>
      </c>
      <c r="M10" s="6">
        <v>2019</v>
      </c>
    </row>
    <row r="11" spans="1:13" s="3" customFormat="1" ht="122.45" customHeight="1" x14ac:dyDescent="0.25">
      <c r="A11" s="19" t="s">
        <v>29</v>
      </c>
      <c r="B11" s="19" t="s">
        <v>65</v>
      </c>
      <c r="C11" s="21" t="s">
        <v>66</v>
      </c>
      <c r="D11" s="6" t="s">
        <v>27</v>
      </c>
      <c r="E11" s="6" t="s">
        <v>24</v>
      </c>
      <c r="F11" s="25">
        <v>13573</v>
      </c>
      <c r="G11" s="6" t="s">
        <v>18</v>
      </c>
      <c r="H11" s="25">
        <f>2265+3168</f>
        <v>5433</v>
      </c>
      <c r="I11" s="25">
        <f>2265+3168</f>
        <v>5433</v>
      </c>
      <c r="J11" s="23">
        <f t="shared" ref="J11:J26" si="0">H11/I11</f>
        <v>1</v>
      </c>
      <c r="K11" s="22" t="s">
        <v>21</v>
      </c>
      <c r="L11" s="6" t="s">
        <v>19</v>
      </c>
      <c r="M11" s="6">
        <v>2019</v>
      </c>
    </row>
    <row r="12" spans="1:13" s="3" customFormat="1" ht="91.9" customHeight="1" x14ac:dyDescent="0.25">
      <c r="A12" s="19" t="s">
        <v>69</v>
      </c>
      <c r="B12" s="19" t="s">
        <v>68</v>
      </c>
      <c r="C12" s="21" t="s">
        <v>67</v>
      </c>
      <c r="D12" s="6" t="s">
        <v>27</v>
      </c>
      <c r="E12" s="6" t="s">
        <v>24</v>
      </c>
      <c r="F12" s="25">
        <v>1710</v>
      </c>
      <c r="G12" s="6" t="s">
        <v>18</v>
      </c>
      <c r="H12" s="25">
        <f>485+501</f>
        <v>986</v>
      </c>
      <c r="I12" s="25">
        <f>485+425</f>
        <v>910</v>
      </c>
      <c r="J12" s="23">
        <f t="shared" si="0"/>
        <v>1.0835164835164834</v>
      </c>
      <c r="K12" s="22" t="s">
        <v>21</v>
      </c>
      <c r="L12" s="6" t="s">
        <v>19</v>
      </c>
      <c r="M12" s="6">
        <v>2019</v>
      </c>
    </row>
    <row r="13" spans="1:13" s="3" customFormat="1" ht="76.5" customHeight="1" x14ac:dyDescent="0.25">
      <c r="A13" s="19" t="s">
        <v>71</v>
      </c>
      <c r="B13" s="19" t="s">
        <v>70</v>
      </c>
      <c r="C13" s="21" t="s">
        <v>73</v>
      </c>
      <c r="D13" s="6" t="s">
        <v>27</v>
      </c>
      <c r="E13" s="6" t="s">
        <v>24</v>
      </c>
      <c r="F13" s="25">
        <v>155</v>
      </c>
      <c r="G13" s="26" t="s">
        <v>72</v>
      </c>
      <c r="H13" s="25">
        <v>35</v>
      </c>
      <c r="I13" s="25">
        <v>35</v>
      </c>
      <c r="J13" s="23">
        <f t="shared" si="0"/>
        <v>1</v>
      </c>
      <c r="K13" s="22" t="s">
        <v>21</v>
      </c>
      <c r="L13" s="6" t="s">
        <v>19</v>
      </c>
      <c r="M13" s="6">
        <v>2019</v>
      </c>
    </row>
    <row r="14" spans="1:13" s="3" customFormat="1" ht="60.75" customHeight="1" x14ac:dyDescent="0.25">
      <c r="A14" s="19" t="s">
        <v>15</v>
      </c>
      <c r="B14" s="19" t="s">
        <v>75</v>
      </c>
      <c r="C14" s="21" t="s">
        <v>74</v>
      </c>
      <c r="D14" s="6" t="s">
        <v>27</v>
      </c>
      <c r="E14" s="6" t="s">
        <v>24</v>
      </c>
      <c r="F14" s="25">
        <v>96</v>
      </c>
      <c r="G14" s="22" t="s">
        <v>18</v>
      </c>
      <c r="H14" s="25">
        <f>32+32</f>
        <v>64</v>
      </c>
      <c r="I14" s="25">
        <f>32+32</f>
        <v>64</v>
      </c>
      <c r="J14" s="23">
        <f t="shared" si="0"/>
        <v>1</v>
      </c>
      <c r="K14" s="22" t="s">
        <v>21</v>
      </c>
      <c r="L14" s="6" t="s">
        <v>19</v>
      </c>
      <c r="M14" s="6">
        <v>2019</v>
      </c>
    </row>
    <row r="15" spans="1:13" s="3" customFormat="1" ht="83.25" customHeight="1" x14ac:dyDescent="0.25">
      <c r="A15" s="19" t="s">
        <v>30</v>
      </c>
      <c r="B15" s="19" t="s">
        <v>76</v>
      </c>
      <c r="C15" s="21" t="s">
        <v>31</v>
      </c>
      <c r="D15" s="6" t="s">
        <v>27</v>
      </c>
      <c r="E15" s="6" t="s">
        <v>24</v>
      </c>
      <c r="F15" s="25">
        <v>2</v>
      </c>
      <c r="G15" s="26" t="s">
        <v>77</v>
      </c>
      <c r="H15" s="25">
        <v>1</v>
      </c>
      <c r="I15" s="25">
        <v>1</v>
      </c>
      <c r="J15" s="23">
        <f t="shared" si="0"/>
        <v>1</v>
      </c>
      <c r="K15" s="22" t="s">
        <v>21</v>
      </c>
      <c r="L15" s="6" t="s">
        <v>19</v>
      </c>
      <c r="M15" s="6">
        <v>2019</v>
      </c>
    </row>
    <row r="16" spans="1:13" s="3" customFormat="1" ht="95.45" customHeight="1" x14ac:dyDescent="0.25">
      <c r="A16" s="19" t="s">
        <v>47</v>
      </c>
      <c r="B16" s="20" t="s">
        <v>48</v>
      </c>
      <c r="C16" s="21" t="s">
        <v>49</v>
      </c>
      <c r="D16" s="6" t="s">
        <v>1</v>
      </c>
      <c r="E16" s="6" t="s">
        <v>24</v>
      </c>
      <c r="F16" s="27">
        <f>2392+1643+1671+803</f>
        <v>6509</v>
      </c>
      <c r="G16" s="24" t="s">
        <v>32</v>
      </c>
      <c r="H16" s="27">
        <f>2242+1571</f>
        <v>3813</v>
      </c>
      <c r="I16" s="27">
        <f>2242+1793</f>
        <v>4035</v>
      </c>
      <c r="J16" s="23">
        <f t="shared" si="0"/>
        <v>0.94498141263940516</v>
      </c>
      <c r="K16" s="22" t="s">
        <v>21</v>
      </c>
      <c r="L16" s="6" t="s">
        <v>19</v>
      </c>
      <c r="M16" s="6">
        <v>2019</v>
      </c>
    </row>
    <row r="17" spans="1:13" s="3" customFormat="1" ht="121.15" customHeight="1" x14ac:dyDescent="0.25">
      <c r="A17" s="19" t="s">
        <v>80</v>
      </c>
      <c r="B17" s="19" t="s">
        <v>79</v>
      </c>
      <c r="C17" s="21" t="s">
        <v>78</v>
      </c>
      <c r="D17" s="6" t="s">
        <v>27</v>
      </c>
      <c r="E17" s="6" t="s">
        <v>24</v>
      </c>
      <c r="F17" s="25">
        <v>6509</v>
      </c>
      <c r="G17" s="6" t="s">
        <v>32</v>
      </c>
      <c r="H17" s="25">
        <v>3813</v>
      </c>
      <c r="I17" s="25">
        <v>4035</v>
      </c>
      <c r="J17" s="23">
        <f t="shared" si="0"/>
        <v>0.94498141263940516</v>
      </c>
      <c r="K17" s="22" t="s">
        <v>21</v>
      </c>
      <c r="L17" s="6" t="s">
        <v>19</v>
      </c>
      <c r="M17" s="6">
        <v>2019</v>
      </c>
    </row>
    <row r="18" spans="1:13" s="3" customFormat="1" ht="67.5" customHeight="1" x14ac:dyDescent="0.25">
      <c r="A18" s="19" t="s">
        <v>16</v>
      </c>
      <c r="B18" s="19" t="s">
        <v>81</v>
      </c>
      <c r="C18" s="21" t="s">
        <v>33</v>
      </c>
      <c r="D18" s="6" t="s">
        <v>27</v>
      </c>
      <c r="E18" s="6" t="s">
        <v>24</v>
      </c>
      <c r="F18" s="25">
        <v>107</v>
      </c>
      <c r="G18" s="24" t="s">
        <v>27</v>
      </c>
      <c r="H18" s="25">
        <f>27+27</f>
        <v>54</v>
      </c>
      <c r="I18" s="25">
        <f>27+27</f>
        <v>54</v>
      </c>
      <c r="J18" s="23">
        <f t="shared" si="0"/>
        <v>1</v>
      </c>
      <c r="K18" s="22" t="s">
        <v>21</v>
      </c>
      <c r="L18" s="6" t="s">
        <v>19</v>
      </c>
      <c r="M18" s="6">
        <v>2019</v>
      </c>
    </row>
    <row r="19" spans="1:13" s="3" customFormat="1" ht="60.75" customHeight="1" x14ac:dyDescent="0.25">
      <c r="A19" s="19" t="s">
        <v>34</v>
      </c>
      <c r="B19" s="19" t="s">
        <v>83</v>
      </c>
      <c r="C19" s="21" t="s">
        <v>82</v>
      </c>
      <c r="D19" s="6" t="s">
        <v>27</v>
      </c>
      <c r="E19" s="6" t="s">
        <v>24</v>
      </c>
      <c r="F19" s="25">
        <v>39</v>
      </c>
      <c r="G19" s="6" t="s">
        <v>20</v>
      </c>
      <c r="H19" s="25">
        <f>9+8</f>
        <v>17</v>
      </c>
      <c r="I19" s="25">
        <f>9+13</f>
        <v>22</v>
      </c>
      <c r="J19" s="23">
        <f t="shared" si="0"/>
        <v>0.77272727272727271</v>
      </c>
      <c r="K19" s="22" t="s">
        <v>84</v>
      </c>
      <c r="L19" s="6" t="s">
        <v>19</v>
      </c>
      <c r="M19" s="6">
        <v>2019</v>
      </c>
    </row>
    <row r="20" spans="1:13" s="3" customFormat="1" ht="158.44999999999999" customHeight="1" x14ac:dyDescent="0.25">
      <c r="A20" s="19" t="s">
        <v>86</v>
      </c>
      <c r="B20" s="19" t="s">
        <v>85</v>
      </c>
      <c r="C20" s="21" t="s">
        <v>88</v>
      </c>
      <c r="D20" s="6" t="s">
        <v>27</v>
      </c>
      <c r="E20" s="6" t="s">
        <v>24</v>
      </c>
      <c r="F20" s="25">
        <v>46</v>
      </c>
      <c r="G20" s="24" t="s">
        <v>87</v>
      </c>
      <c r="H20" s="25">
        <v>4</v>
      </c>
      <c r="I20" s="25">
        <f>4+16</f>
        <v>20</v>
      </c>
      <c r="J20" s="23">
        <f t="shared" si="0"/>
        <v>0.2</v>
      </c>
      <c r="K20" s="22" t="s">
        <v>84</v>
      </c>
      <c r="L20" s="6" t="s">
        <v>19</v>
      </c>
      <c r="M20" s="6">
        <v>2019</v>
      </c>
    </row>
    <row r="21" spans="1:13" s="3" customFormat="1" ht="110.45" customHeight="1" x14ac:dyDescent="0.25">
      <c r="A21" s="19" t="s">
        <v>50</v>
      </c>
      <c r="B21" s="20" t="s">
        <v>35</v>
      </c>
      <c r="C21" s="21" t="s">
        <v>52</v>
      </c>
      <c r="D21" s="6" t="s">
        <v>1</v>
      </c>
      <c r="E21" s="6" t="s">
        <v>24</v>
      </c>
      <c r="F21" s="27">
        <v>3</v>
      </c>
      <c r="G21" s="24" t="s">
        <v>51</v>
      </c>
      <c r="H21" s="27">
        <v>1</v>
      </c>
      <c r="I21" s="27">
        <v>1</v>
      </c>
      <c r="J21" s="23">
        <f>H21/I21</f>
        <v>1</v>
      </c>
      <c r="K21" s="22" t="s">
        <v>21</v>
      </c>
      <c r="L21" s="6" t="s">
        <v>19</v>
      </c>
      <c r="M21" s="6">
        <v>2019</v>
      </c>
    </row>
    <row r="22" spans="1:13" s="3" customFormat="1" ht="70.150000000000006" customHeight="1" x14ac:dyDescent="0.25">
      <c r="A22" s="19" t="s">
        <v>36</v>
      </c>
      <c r="B22" s="19" t="s">
        <v>90</v>
      </c>
      <c r="C22" s="21" t="s">
        <v>89</v>
      </c>
      <c r="D22" s="6" t="s">
        <v>27</v>
      </c>
      <c r="E22" s="6" t="s">
        <v>24</v>
      </c>
      <c r="F22" s="25">
        <v>3</v>
      </c>
      <c r="G22" s="22" t="s">
        <v>91</v>
      </c>
      <c r="H22" s="25">
        <v>1</v>
      </c>
      <c r="I22" s="25">
        <v>1</v>
      </c>
      <c r="J22" s="23">
        <f>H22/I22</f>
        <v>1</v>
      </c>
      <c r="K22" s="22" t="s">
        <v>21</v>
      </c>
      <c r="L22" s="6" t="s">
        <v>19</v>
      </c>
      <c r="M22" s="6">
        <v>2019</v>
      </c>
    </row>
    <row r="23" spans="1:13" s="3" customFormat="1" ht="76.900000000000006" customHeight="1" x14ac:dyDescent="0.25">
      <c r="A23" s="19" t="s">
        <v>54</v>
      </c>
      <c r="B23" s="20" t="s">
        <v>53</v>
      </c>
      <c r="C23" s="21" t="s">
        <v>56</v>
      </c>
      <c r="D23" s="6" t="s">
        <v>1</v>
      </c>
      <c r="E23" s="6" t="s">
        <v>24</v>
      </c>
      <c r="F23" s="27">
        <v>21</v>
      </c>
      <c r="G23" s="24" t="s">
        <v>55</v>
      </c>
      <c r="H23" s="27">
        <f>4+5</f>
        <v>9</v>
      </c>
      <c r="I23" s="27">
        <f>4+5</f>
        <v>9</v>
      </c>
      <c r="J23" s="23">
        <f>H23/I23</f>
        <v>1</v>
      </c>
      <c r="K23" s="22" t="s">
        <v>21</v>
      </c>
      <c r="L23" s="6" t="s">
        <v>19</v>
      </c>
      <c r="M23" s="6">
        <v>2019</v>
      </c>
    </row>
    <row r="24" spans="1:13" s="3" customFormat="1" ht="86.45" customHeight="1" x14ac:dyDescent="0.25">
      <c r="A24" s="19" t="s">
        <v>94</v>
      </c>
      <c r="B24" s="19" t="s">
        <v>93</v>
      </c>
      <c r="C24" s="21" t="s">
        <v>92</v>
      </c>
      <c r="D24" s="6" t="s">
        <v>27</v>
      </c>
      <c r="E24" s="6" t="s">
        <v>24</v>
      </c>
      <c r="F24" s="25">
        <v>71</v>
      </c>
      <c r="G24" s="6" t="s">
        <v>37</v>
      </c>
      <c r="H24" s="25">
        <f>20+16</f>
        <v>36</v>
      </c>
      <c r="I24" s="25">
        <f>16+20</f>
        <v>36</v>
      </c>
      <c r="J24" s="23">
        <f t="shared" si="0"/>
        <v>1</v>
      </c>
      <c r="K24" s="22" t="s">
        <v>21</v>
      </c>
      <c r="L24" s="6" t="s">
        <v>19</v>
      </c>
      <c r="M24" s="6">
        <v>2019</v>
      </c>
    </row>
    <row r="25" spans="1:13" s="3" customFormat="1" ht="73.5" customHeight="1" x14ac:dyDescent="0.25">
      <c r="A25" s="19" t="s">
        <v>96</v>
      </c>
      <c r="B25" s="19" t="s">
        <v>95</v>
      </c>
      <c r="C25" s="21" t="s">
        <v>97</v>
      </c>
      <c r="D25" s="6" t="s">
        <v>27</v>
      </c>
      <c r="E25" s="6" t="s">
        <v>24</v>
      </c>
      <c r="F25" s="25">
        <v>4</v>
      </c>
      <c r="G25" s="6" t="s">
        <v>38</v>
      </c>
      <c r="H25" s="25">
        <f>1+2</f>
        <v>3</v>
      </c>
      <c r="I25" s="25">
        <f>1+2</f>
        <v>3</v>
      </c>
      <c r="J25" s="23">
        <f t="shared" si="0"/>
        <v>1</v>
      </c>
      <c r="K25" s="22" t="s">
        <v>21</v>
      </c>
      <c r="L25" s="6" t="s">
        <v>19</v>
      </c>
      <c r="M25" s="6">
        <v>2019</v>
      </c>
    </row>
    <row r="26" spans="1:13" s="3" customFormat="1" ht="101.25" customHeight="1" x14ac:dyDescent="0.25">
      <c r="A26" s="19" t="s">
        <v>58</v>
      </c>
      <c r="B26" s="20" t="s">
        <v>57</v>
      </c>
      <c r="C26" s="21" t="s">
        <v>60</v>
      </c>
      <c r="D26" s="6" t="s">
        <v>1</v>
      </c>
      <c r="E26" s="6" t="s">
        <v>24</v>
      </c>
      <c r="F26" s="28">
        <v>29</v>
      </c>
      <c r="G26" s="22" t="s">
        <v>59</v>
      </c>
      <c r="H26" s="25">
        <f>6+6</f>
        <v>12</v>
      </c>
      <c r="I26" s="25">
        <f>6+7</f>
        <v>13</v>
      </c>
      <c r="J26" s="23">
        <f t="shared" si="0"/>
        <v>0.92307692307692313</v>
      </c>
      <c r="K26" s="22" t="s">
        <v>21</v>
      </c>
      <c r="L26" s="6" t="s">
        <v>19</v>
      </c>
      <c r="M26" s="6">
        <v>2019</v>
      </c>
    </row>
    <row r="27" spans="1:13" s="3" customFormat="1" ht="135.75" customHeight="1" x14ac:dyDescent="0.25">
      <c r="A27" s="19" t="s">
        <v>39</v>
      </c>
      <c r="B27" s="19" t="s">
        <v>99</v>
      </c>
      <c r="C27" s="21" t="s">
        <v>98</v>
      </c>
      <c r="D27" s="6" t="s">
        <v>27</v>
      </c>
      <c r="E27" s="6" t="s">
        <v>24</v>
      </c>
      <c r="F27" s="25">
        <v>61</v>
      </c>
      <c r="G27" s="6" t="s">
        <v>40</v>
      </c>
      <c r="H27" s="25">
        <v>0</v>
      </c>
      <c r="I27" s="25">
        <v>23</v>
      </c>
      <c r="J27" s="23">
        <f>H27/I27</f>
        <v>0</v>
      </c>
      <c r="K27" s="22" t="s">
        <v>21</v>
      </c>
      <c r="L27" s="6" t="s">
        <v>19</v>
      </c>
      <c r="M27" s="6">
        <v>2019</v>
      </c>
    </row>
    <row r="28" spans="1:13" s="3" customFormat="1" ht="75" customHeight="1" x14ac:dyDescent="0.25">
      <c r="A28" s="19" t="s">
        <v>101</v>
      </c>
      <c r="B28" s="19" t="s">
        <v>100</v>
      </c>
      <c r="C28" s="21" t="s">
        <v>102</v>
      </c>
      <c r="D28" s="6" t="s">
        <v>27</v>
      </c>
      <c r="E28" s="6" t="s">
        <v>25</v>
      </c>
      <c r="F28" s="25">
        <v>9</v>
      </c>
      <c r="G28" s="6" t="s">
        <v>22</v>
      </c>
      <c r="H28" s="25">
        <v>0</v>
      </c>
      <c r="I28" s="25">
        <v>0</v>
      </c>
      <c r="J28" s="23">
        <v>0</v>
      </c>
      <c r="K28" s="22" t="s">
        <v>21</v>
      </c>
      <c r="L28" s="6" t="s">
        <v>19</v>
      </c>
      <c r="M28" s="6">
        <v>2019</v>
      </c>
    </row>
    <row r="29" spans="1:13" s="3" customFormat="1" ht="90" customHeight="1" x14ac:dyDescent="0.25">
      <c r="A29" s="19" t="s">
        <v>105</v>
      </c>
      <c r="B29" s="19" t="s">
        <v>104</v>
      </c>
      <c r="C29" s="21" t="s">
        <v>103</v>
      </c>
      <c r="D29" s="6" t="s">
        <v>27</v>
      </c>
      <c r="E29" s="6" t="s">
        <v>24</v>
      </c>
      <c r="F29" s="25">
        <v>36</v>
      </c>
      <c r="G29" s="6" t="s">
        <v>23</v>
      </c>
      <c r="H29" s="25">
        <f>9+9</f>
        <v>18</v>
      </c>
      <c r="I29" s="25">
        <f>9+9</f>
        <v>18</v>
      </c>
      <c r="J29" s="23">
        <f>H29/I29</f>
        <v>1</v>
      </c>
      <c r="K29" s="22" t="s">
        <v>21</v>
      </c>
      <c r="L29" s="6" t="s">
        <v>19</v>
      </c>
      <c r="M29" s="6">
        <v>2019</v>
      </c>
    </row>
    <row r="30" spans="1:13" s="3" customFormat="1" ht="74.45" customHeight="1" x14ac:dyDescent="0.25">
      <c r="A30" s="19" t="s">
        <v>107</v>
      </c>
      <c r="B30" s="19" t="s">
        <v>106</v>
      </c>
      <c r="C30" s="21" t="s">
        <v>109</v>
      </c>
      <c r="D30" s="6" t="s">
        <v>27</v>
      </c>
      <c r="E30" s="6" t="s">
        <v>24</v>
      </c>
      <c r="F30" s="27">
        <v>5</v>
      </c>
      <c r="G30" s="6" t="s">
        <v>108</v>
      </c>
      <c r="H30" s="27">
        <f>2+1</f>
        <v>3</v>
      </c>
      <c r="I30" s="27">
        <f>2+1</f>
        <v>3</v>
      </c>
      <c r="J30" s="23">
        <f>H30/I30</f>
        <v>1</v>
      </c>
      <c r="K30" s="22" t="s">
        <v>21</v>
      </c>
      <c r="L30" s="6" t="s">
        <v>19</v>
      </c>
      <c r="M30" s="6">
        <v>2019</v>
      </c>
    </row>
    <row r="31" spans="1:13" s="3" customForma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3" customFormat="1" x14ac:dyDescent="0.25">
      <c r="A32" s="37" t="s">
        <v>112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1:13" s="3" customFormat="1" x14ac:dyDescent="0.25">
      <c r="A33" s="13"/>
      <c r="B33" s="13"/>
      <c r="C33" s="13"/>
      <c r="D33" s="13"/>
      <c r="E33" s="13"/>
      <c r="F33" s="13"/>
      <c r="G33" s="14"/>
      <c r="H33" s="14"/>
      <c r="I33" s="14"/>
      <c r="J33" s="14"/>
    </row>
    <row r="34" spans="1:13" s="3" customFormat="1" x14ac:dyDescent="0.25">
      <c r="A34" s="36" t="s">
        <v>110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</row>
    <row r="35" spans="1:13" s="3" customFormat="1" x14ac:dyDescent="0.25">
      <c r="C35" s="14"/>
      <c r="D35" s="15"/>
      <c r="E35" s="15"/>
      <c r="F35" s="15"/>
      <c r="G35" s="11"/>
      <c r="H35" s="17"/>
      <c r="I35" s="17"/>
      <c r="J35" s="17"/>
      <c r="K35" s="17"/>
      <c r="L35" s="14"/>
    </row>
    <row r="36" spans="1:13" s="3" customFormat="1" ht="15" customHeight="1" x14ac:dyDescent="0.25">
      <c r="C36" s="14"/>
      <c r="D36" s="16"/>
      <c r="E36" s="16"/>
      <c r="F36" s="16"/>
      <c r="G36" s="4"/>
      <c r="H36" s="16"/>
      <c r="I36" s="18"/>
      <c r="J36" s="18"/>
      <c r="K36" s="18"/>
      <c r="L36" s="14"/>
    </row>
    <row r="37" spans="1:13" s="3" customFormat="1" x14ac:dyDescent="0.25"/>
    <row r="38" spans="1:13" s="3" customFormat="1" x14ac:dyDescent="0.25"/>
    <row r="39" spans="1:13" s="3" customFormat="1" x14ac:dyDescent="0.25"/>
  </sheetData>
  <mergeCells count="6">
    <mergeCell ref="A1:M1"/>
    <mergeCell ref="A2:M2"/>
    <mergeCell ref="A3:M3"/>
    <mergeCell ref="A4:M4"/>
    <mergeCell ref="A34:M34"/>
    <mergeCell ref="A32:M32"/>
  </mergeCells>
  <pageMargins left="0.70866141732283472" right="0.70866141732283472" top="0.74803149606299213" bottom="0.74803149606299213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Estadística</cp:lastModifiedBy>
  <cp:lastPrinted>2019-07-02T14:55:15Z</cp:lastPrinted>
  <dcterms:created xsi:type="dcterms:W3CDTF">2017-11-09T15:51:44Z</dcterms:created>
  <dcterms:modified xsi:type="dcterms:W3CDTF">2019-07-02T17:00:45Z</dcterms:modified>
</cp:coreProperties>
</file>